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6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15"/>
  <c r="I16"/>
  <c r="I17"/>
  <c r="I18"/>
  <c r="I19"/>
  <c r="I20"/>
  <c r="I21"/>
  <c r="I22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3"/>
</calcChain>
</file>

<file path=xl/sharedStrings.xml><?xml version="1.0" encoding="utf-8"?>
<sst xmlns="http://schemas.openxmlformats.org/spreadsheetml/2006/main" count="118" uniqueCount="87">
  <si>
    <t>VTVT00858</t>
  </si>
  <si>
    <t>SCREW</t>
  </si>
  <si>
    <t>MPVR04051</t>
  </si>
  <si>
    <t>TANK CAP</t>
  </si>
  <si>
    <t>GUGO00263</t>
  </si>
  <si>
    <t>GASKET</t>
  </si>
  <si>
    <t>CIRCOLARE TAPPO</t>
  </si>
  <si>
    <t>MPVR02873</t>
  </si>
  <si>
    <t>TUBE</t>
  </si>
  <si>
    <t>INT.SERBAT.RECUP.</t>
  </si>
  <si>
    <t>VTVT00881</t>
  </si>
  <si>
    <t>TC+ M4x6 TRILOBATA INOX</t>
  </si>
  <si>
    <t>RCVR00504</t>
  </si>
  <si>
    <t>CONNECTOR         DRITTO FEMM.</t>
  </si>
  <si>
    <t>GUGO00216</t>
  </si>
  <si>
    <t>ACQUA SPORCA</t>
  </si>
  <si>
    <t>RCVR00508</t>
  </si>
  <si>
    <t>PIPE UNION       DI SCARICO</t>
  </si>
  <si>
    <t>PMVR01043</t>
  </si>
  <si>
    <t>ASPIRAZIONE</t>
  </si>
  <si>
    <t>MPVR02730</t>
  </si>
  <si>
    <t>PLATE</t>
  </si>
  <si>
    <t>SIFONE</t>
  </si>
  <si>
    <t>GUGO00226</t>
  </si>
  <si>
    <t>1"1/4</t>
  </si>
  <si>
    <t>RCVR00505</t>
  </si>
  <si>
    <t>CONNECTOR         DRITTO</t>
  </si>
  <si>
    <t>FSVR43136</t>
  </si>
  <si>
    <t>CLAMP</t>
  </si>
  <si>
    <t>D. 35-40 DF.</t>
  </si>
  <si>
    <t>VTDD00147</t>
  </si>
  <si>
    <t>NUT</t>
  </si>
  <si>
    <t>M  4 INX U.5588</t>
  </si>
  <si>
    <t>VTVT21096</t>
  </si>
  <si>
    <t>TE M  4X 10 INX</t>
  </si>
  <si>
    <t>TBFX49465</t>
  </si>
  <si>
    <t>FLEX D.34  CPL.SHK SC.</t>
  </si>
  <si>
    <t>MPVR05064</t>
  </si>
  <si>
    <t>CAP</t>
  </si>
  <si>
    <t>COMPLETO</t>
  </si>
  <si>
    <t>VTVT48694</t>
  </si>
  <si>
    <t>TCB TC 5  X12 UNI 9707 TZ</t>
  </si>
  <si>
    <t>MPVR46988</t>
  </si>
  <si>
    <t>CLIP</t>
  </si>
  <si>
    <t>LAV. SHK</t>
  </si>
  <si>
    <t>MPVR02765</t>
  </si>
  <si>
    <t>PROTECTION       INNESTO FISSAGGIO</t>
  </si>
  <si>
    <t xml:space="preserve"> </t>
  </si>
  <si>
    <t>E87877</t>
  </si>
  <si>
    <t>Screw WS20/24  FS28/32</t>
  </si>
  <si>
    <t>E86518</t>
  </si>
  <si>
    <t>Cover</t>
  </si>
  <si>
    <t>E86503</t>
  </si>
  <si>
    <t>Gasket</t>
  </si>
  <si>
    <t>E87922</t>
  </si>
  <si>
    <t>Hose</t>
  </si>
  <si>
    <t>E89152</t>
  </si>
  <si>
    <t>Connector WS20/24</t>
  </si>
  <si>
    <t>E87857</t>
  </si>
  <si>
    <t>Gasket   WS20/24</t>
  </si>
  <si>
    <t>E87858</t>
  </si>
  <si>
    <t>Suction Opening WS20/24</t>
  </si>
  <si>
    <t>E89237</t>
  </si>
  <si>
    <t>Squeegee Hose ASM</t>
  </si>
  <si>
    <t>E86759</t>
  </si>
  <si>
    <t>Plaque</t>
  </si>
  <si>
    <t>E89089</t>
  </si>
  <si>
    <t>E87772</t>
  </si>
  <si>
    <t>Connector for WS20</t>
  </si>
  <si>
    <t>E86480</t>
  </si>
  <si>
    <t>Double Wire Clamp</t>
  </si>
  <si>
    <t>E86734</t>
  </si>
  <si>
    <t>Screw</t>
  </si>
  <si>
    <t>E86522</t>
  </si>
  <si>
    <t>E86993</t>
  </si>
  <si>
    <t>Drain hose plug with clamp</t>
  </si>
  <si>
    <t>E89473</t>
  </si>
  <si>
    <t>E86992</t>
  </si>
  <si>
    <t>Hose Clips</t>
  </si>
  <si>
    <t>E89506</t>
  </si>
  <si>
    <t>Drain hose protector  WS20</t>
  </si>
  <si>
    <t>ITEM</t>
  </si>
  <si>
    <t>SKU</t>
  </si>
  <si>
    <t>DESCRIPTION</t>
  </si>
  <si>
    <t>QTY</t>
  </si>
  <si>
    <t xml:space="preserve">SCREW M4x6 </t>
  </si>
  <si>
    <t xml:space="preserve">NUT M  4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</si>
</sst>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1" fillId="0" borderId="0" xfId="0" applyNumberFormat="1" applyFont="1" applyProtection="1"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3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P1005   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J24"/>
  <sheetViews>
    <sheetView workbookViewId="0">
      <selection activeCell="B3" sqref="B3:K22"/>
    </sheetView>
  </sheetViews>
  <sheetFormatPr defaultRowHeight="12.75"/>
  <cols>
    <col min="2" max="2" width="10.42578125" customWidth="1"/>
    <col min="3" max="3" width="16.28515625" customWidth="1"/>
    <col min="4" max="4" width="10.7109375" customWidth="1"/>
    <col min="5" max="5" width="2.140625" customWidth="1"/>
    <col min="6" max="6" width="21.28515625" customWidth="1"/>
    <col min="7" max="7" width="8.140625" customWidth="1"/>
    <col min="8" max="8" width="13.42578125" customWidth="1"/>
    <col min="9" max="9" width="32.7109375" customWidth="1"/>
    <col min="10" max="10" width="8.140625" customWidth="1"/>
    <col min="13" max="13" width="5" customWidth="1"/>
  </cols>
  <sheetData>
    <row r="2" spans="2:10" ht="10.5" customHeight="1"/>
    <row r="3" spans="2:10">
      <c r="B3" s="3">
        <v>2</v>
      </c>
      <c r="C3" s="1" t="s">
        <v>0</v>
      </c>
      <c r="D3" s="1" t="s">
        <v>1</v>
      </c>
      <c r="E3" s="1" t="s">
        <v>47</v>
      </c>
      <c r="G3" s="2">
        <v>200</v>
      </c>
      <c r="H3" s="4" t="str">
        <f>IF(ISNA(VLOOKUP(C3,'[1]Parts List Query'!$G$2:'[1]Parts List Query'!$J$17536,4,FALSE))=TRUE,(C3),(LEFT(VLOOKUP(C3,[1]!Table_Query_from_BetcoViews[[AlternateID]:[MainSKU]],4,FALSE),6)))</f>
        <v>E87877</v>
      </c>
      <c r="I3" s="4" t="str">
        <f>IFERROR(VLOOKUP(TRIM(C3),[1]!Table_Query_from_BetcoViews[[AlternateID]:[ItemDescr2]],5,FALSE),(CONCATENATE(D3,E3,F3)))</f>
        <v>Screw WS20/24  FS28/32</v>
      </c>
      <c r="J3">
        <f t="shared" ref="J3:J23" si="0">G3*0.01</f>
        <v>2</v>
      </c>
    </row>
    <row r="4" spans="2:10">
      <c r="B4" s="3">
        <v>3</v>
      </c>
      <c r="C4" s="1" t="s">
        <v>2</v>
      </c>
      <c r="D4" s="1" t="s">
        <v>3</v>
      </c>
      <c r="E4" s="1" t="s">
        <v>47</v>
      </c>
      <c r="G4" s="2">
        <v>100</v>
      </c>
      <c r="H4" s="4" t="str">
        <f>IF(ISNA(VLOOKUP(C4,'[1]Parts List Query'!$G$2:'[1]Parts List Query'!$J$17536,4,FALSE))=TRUE,(C4),(LEFT(VLOOKUP(C4,[1]!Table_Query_from_BetcoViews[[AlternateID]:[MainSKU]],4,FALSE),6)))</f>
        <v>E86518</v>
      </c>
      <c r="I4" s="4" t="str">
        <f>IFERROR(VLOOKUP(TRIM(C4),[1]!Table_Query_from_BetcoViews[[AlternateID]:[ItemDescr2]],5,FALSE),(CONCATENATE(D4,E4,F4)))</f>
        <v>Cover</v>
      </c>
      <c r="J4">
        <f t="shared" si="0"/>
        <v>1</v>
      </c>
    </row>
    <row r="5" spans="2:10">
      <c r="B5" s="3">
        <v>4</v>
      </c>
      <c r="C5" s="1" t="s">
        <v>4</v>
      </c>
      <c r="D5" s="1" t="s">
        <v>5</v>
      </c>
      <c r="E5" s="1" t="s">
        <v>47</v>
      </c>
      <c r="F5" s="1" t="s">
        <v>6</v>
      </c>
      <c r="G5" s="2">
        <v>100</v>
      </c>
      <c r="H5" s="4" t="str">
        <f>IF(ISNA(VLOOKUP(C5,'[1]Parts List Query'!$G$2:'[1]Parts List Query'!$J$17536,4,FALSE))=TRUE,(C5),(LEFT(VLOOKUP(C5,[1]!Table_Query_from_BetcoViews[[AlternateID]:[MainSKU]],4,FALSE),6)))</f>
        <v>E86503</v>
      </c>
      <c r="I5" s="4" t="str">
        <f>IFERROR(VLOOKUP(TRIM(C5),[1]!Table_Query_from_BetcoViews[[AlternateID]:[ItemDescr2]],5,FALSE),(CONCATENATE(D5,E5,F5)))</f>
        <v>Gasket</v>
      </c>
      <c r="J5">
        <f t="shared" si="0"/>
        <v>1</v>
      </c>
    </row>
    <row r="6" spans="2:10">
      <c r="B6" s="3">
        <v>5</v>
      </c>
      <c r="C6" s="1" t="s">
        <v>7</v>
      </c>
      <c r="D6" s="1" t="s">
        <v>8</v>
      </c>
      <c r="E6" s="1" t="s">
        <v>47</v>
      </c>
      <c r="F6" s="1" t="s">
        <v>9</v>
      </c>
      <c r="G6" s="2">
        <v>100</v>
      </c>
      <c r="H6" s="4" t="str">
        <f>IF(ISNA(VLOOKUP(C6,'[1]Parts List Query'!$G$2:'[1]Parts List Query'!$J$17536,4,FALSE))=TRUE,(C6),(LEFT(VLOOKUP(C6,[1]!Table_Query_from_BetcoViews[[AlternateID]:[MainSKU]],4,FALSE),6)))</f>
        <v>E87922</v>
      </c>
      <c r="I6" s="4" t="str">
        <f>IFERROR(VLOOKUP(TRIM(C6),[1]!Table_Query_from_BetcoViews[[AlternateID]:[ItemDescr2]],5,FALSE),(CONCATENATE(D6,E6,F6)))</f>
        <v>Hose</v>
      </c>
      <c r="J6">
        <f t="shared" si="0"/>
        <v>1</v>
      </c>
    </row>
    <row r="7" spans="2:10">
      <c r="B7" s="3">
        <v>6</v>
      </c>
      <c r="C7" s="1" t="s">
        <v>10</v>
      </c>
      <c r="D7" s="1" t="s">
        <v>1</v>
      </c>
      <c r="E7" s="1" t="s">
        <v>47</v>
      </c>
      <c r="F7" s="1" t="s">
        <v>11</v>
      </c>
      <c r="G7" s="2">
        <v>100</v>
      </c>
      <c r="H7" s="4" t="str">
        <f>IF(ISNA(VLOOKUP(C7,'[1]Parts List Query'!$G$2:'[1]Parts List Query'!$J$17536,4,FALSE))=TRUE,(C7),(LEFT(VLOOKUP(C7,[1]!Table_Query_from_BetcoViews[[AlternateID]:[MainSKU]],4,FALSE),6)))</f>
        <v>VTVT00881</v>
      </c>
      <c r="I7" s="4" t="str">
        <f>IFERROR(VLOOKUP(TRIM(C7),[1]!Table_Query_from_BetcoViews[[AlternateID]:[ItemDescr2]],5,FALSE),(CONCATENATE(D7,E7,F7)))</f>
        <v>SCREW TC+ M4x6 TRILOBATA INOX</v>
      </c>
      <c r="J7">
        <f t="shared" si="0"/>
        <v>1</v>
      </c>
    </row>
    <row r="8" spans="2:10">
      <c r="B8" s="3">
        <v>7</v>
      </c>
      <c r="C8" s="1" t="s">
        <v>12</v>
      </c>
      <c r="E8" s="1" t="s">
        <v>47</v>
      </c>
      <c r="F8" s="1" t="s">
        <v>13</v>
      </c>
      <c r="G8" s="2">
        <v>100</v>
      </c>
      <c r="H8" s="4" t="str">
        <f>IF(ISNA(VLOOKUP(C8,'[1]Parts List Query'!$G$2:'[1]Parts List Query'!$J$17536,4,FALSE))=TRUE,(C8),(LEFT(VLOOKUP(C8,[1]!Table_Query_from_BetcoViews[[AlternateID]:[MainSKU]],4,FALSE),6)))</f>
        <v>E89152</v>
      </c>
      <c r="I8" s="4" t="str">
        <f>IFERROR(VLOOKUP(TRIM(C8),[1]!Table_Query_from_BetcoViews[[AlternateID]:[ItemDescr2]],5,FALSE),(CONCATENATE(D8,E8,F8)))</f>
        <v>Connector WS20/24</v>
      </c>
      <c r="J8">
        <f t="shared" si="0"/>
        <v>1</v>
      </c>
    </row>
    <row r="9" spans="2:10">
      <c r="B9" s="3">
        <v>9</v>
      </c>
      <c r="C9" s="1" t="s">
        <v>14</v>
      </c>
      <c r="D9" s="1" t="s">
        <v>5</v>
      </c>
      <c r="E9" s="1" t="s">
        <v>47</v>
      </c>
      <c r="F9" s="1" t="s">
        <v>15</v>
      </c>
      <c r="G9" s="2">
        <v>100</v>
      </c>
      <c r="H9" s="4" t="str">
        <f>IF(ISNA(VLOOKUP(C9,'[1]Parts List Query'!$G$2:'[1]Parts List Query'!$J$17536,4,FALSE))=TRUE,(C9),(LEFT(VLOOKUP(C9,[1]!Table_Query_from_BetcoViews[[AlternateID]:[MainSKU]],4,FALSE),6)))</f>
        <v>E87857</v>
      </c>
      <c r="I9" s="4" t="str">
        <f>IFERROR(VLOOKUP(TRIM(C9),[1]!Table_Query_from_BetcoViews[[AlternateID]:[ItemDescr2]],5,FALSE),(CONCATENATE(D9,E9,F9)))</f>
        <v>Gasket   WS20/24</v>
      </c>
      <c r="J9">
        <f t="shared" si="0"/>
        <v>1</v>
      </c>
    </row>
    <row r="10" spans="2:10">
      <c r="B10" s="3">
        <v>10</v>
      </c>
      <c r="C10" s="1" t="s">
        <v>16</v>
      </c>
      <c r="E10" s="1" t="s">
        <v>47</v>
      </c>
      <c r="F10" s="1" t="s">
        <v>17</v>
      </c>
      <c r="G10" s="2">
        <v>100</v>
      </c>
      <c r="H10" s="4" t="str">
        <f>IF(ISNA(VLOOKUP(C10,'[1]Parts List Query'!$G$2:'[1]Parts List Query'!$J$17536,4,FALSE))=TRUE,(C10),(LEFT(VLOOKUP(C10,[1]!Table_Query_from_BetcoViews[[AlternateID]:[MainSKU]],4,FALSE),6)))</f>
        <v>E87858</v>
      </c>
      <c r="I10" s="4" t="str">
        <f>IFERROR(VLOOKUP(TRIM(C10),[1]!Table_Query_from_BetcoViews[[AlternateID]:[ItemDescr2]],5,FALSE),(CONCATENATE(D10,E10,F10)))</f>
        <v>Suction Opening WS20/24</v>
      </c>
      <c r="J10">
        <f t="shared" si="0"/>
        <v>1</v>
      </c>
    </row>
    <row r="11" spans="2:10">
      <c r="B11" s="3">
        <v>12</v>
      </c>
      <c r="C11" s="1" t="s">
        <v>18</v>
      </c>
      <c r="D11" s="1" t="s">
        <v>8</v>
      </c>
      <c r="E11" s="1" t="s">
        <v>47</v>
      </c>
      <c r="F11" s="1" t="s">
        <v>19</v>
      </c>
      <c r="G11" s="2">
        <v>100</v>
      </c>
      <c r="H11" s="4" t="str">
        <f>IF(ISNA(VLOOKUP(C11,'[1]Parts List Query'!$G$2:'[1]Parts List Query'!$J$17536,4,FALSE))=TRUE,(C11),(LEFT(VLOOKUP(C11,[1]!Table_Query_from_BetcoViews[[AlternateID]:[MainSKU]],4,FALSE),6)))</f>
        <v>E89237</v>
      </c>
      <c r="I11" s="4" t="str">
        <f>IFERROR(VLOOKUP(TRIM(C11),[1]!Table_Query_from_BetcoViews[[AlternateID]:[ItemDescr2]],5,FALSE),(CONCATENATE(D11,E11,F11)))</f>
        <v>Squeegee Hose ASM</v>
      </c>
      <c r="J11">
        <f t="shared" si="0"/>
        <v>1</v>
      </c>
    </row>
    <row r="12" spans="2:10">
      <c r="B12" s="3">
        <v>13</v>
      </c>
      <c r="C12" s="1" t="s">
        <v>20</v>
      </c>
      <c r="D12" s="1" t="s">
        <v>21</v>
      </c>
      <c r="E12" s="1" t="s">
        <v>47</v>
      </c>
      <c r="F12" s="1" t="s">
        <v>22</v>
      </c>
      <c r="G12" s="2">
        <v>100</v>
      </c>
      <c r="H12" s="4" t="str">
        <f>IF(ISNA(VLOOKUP(C12,'[1]Parts List Query'!$G$2:'[1]Parts List Query'!$J$17536,4,FALSE))=TRUE,(C12),(LEFT(VLOOKUP(C12,[1]!Table_Query_from_BetcoViews[[AlternateID]:[MainSKU]],4,FALSE),6)))</f>
        <v>E86759</v>
      </c>
      <c r="I12" s="4" t="str">
        <f>IFERROR(VLOOKUP(TRIM(C12),[1]!Table_Query_from_BetcoViews[[AlternateID]:[ItemDescr2]],5,FALSE),(CONCATENATE(D12,E12,F12)))</f>
        <v>Plaque</v>
      </c>
      <c r="J12">
        <f t="shared" si="0"/>
        <v>1</v>
      </c>
    </row>
    <row r="13" spans="2:10">
      <c r="B13" s="3">
        <v>14</v>
      </c>
      <c r="C13" s="1" t="s">
        <v>23</v>
      </c>
      <c r="D13" s="1" t="s">
        <v>5</v>
      </c>
      <c r="E13" s="1" t="s">
        <v>47</v>
      </c>
      <c r="F13" s="1" t="s">
        <v>24</v>
      </c>
      <c r="G13" s="2">
        <v>100</v>
      </c>
      <c r="H13" s="4" t="str">
        <f>IF(ISNA(VLOOKUP(C13,'[1]Parts List Query'!$G$2:'[1]Parts List Query'!$J$17536,4,FALSE))=TRUE,(C13),(LEFT(VLOOKUP(C13,[1]!Table_Query_from_BetcoViews[[AlternateID]:[MainSKU]],4,FALSE),6)))</f>
        <v>E89089</v>
      </c>
      <c r="I13" s="4" t="str">
        <f>IFERROR(VLOOKUP(TRIM(C13),[1]!Table_Query_from_BetcoViews[[AlternateID]:[ItemDescr2]],5,FALSE),(CONCATENATE(D13,E13,F13)))</f>
        <v>Gasket</v>
      </c>
      <c r="J13">
        <f t="shared" si="0"/>
        <v>1</v>
      </c>
    </row>
    <row r="14" spans="2:10">
      <c r="B14" s="3">
        <v>15</v>
      </c>
      <c r="C14" s="1" t="s">
        <v>25</v>
      </c>
      <c r="E14" s="1" t="s">
        <v>47</v>
      </c>
      <c r="F14" s="1" t="s">
        <v>26</v>
      </c>
      <c r="G14" s="2">
        <v>100</v>
      </c>
      <c r="H14" s="4" t="str">
        <f>IF(ISNA(VLOOKUP(C14,'[1]Parts List Query'!$G$2:'[1]Parts List Query'!$J$17536,4,FALSE))=TRUE,(C14),(LEFT(VLOOKUP(C14,[1]!Table_Query_from_BetcoViews[[AlternateID]:[MainSKU]],4,FALSE),6)))</f>
        <v>E87772</v>
      </c>
      <c r="I14" s="4" t="str">
        <f>IFERROR(VLOOKUP(TRIM(C14),[1]!Table_Query_from_BetcoViews[[AlternateID]:[ItemDescr2]],5,FALSE),(CONCATENATE(D14,E14,F14)))</f>
        <v>Connector for WS20</v>
      </c>
      <c r="J14">
        <f t="shared" si="0"/>
        <v>1</v>
      </c>
    </row>
    <row r="15" spans="2:10">
      <c r="B15" s="3">
        <v>16</v>
      </c>
      <c r="C15" s="1" t="s">
        <v>27</v>
      </c>
      <c r="D15" s="1" t="s">
        <v>28</v>
      </c>
      <c r="E15" s="1" t="s">
        <v>47</v>
      </c>
      <c r="F15" s="1" t="s">
        <v>29</v>
      </c>
      <c r="G15" s="2">
        <v>100</v>
      </c>
      <c r="H15" s="4" t="str">
        <f>IF(ISNA(VLOOKUP(C15,'[1]Parts List Query'!$G$2:'[1]Parts List Query'!$J$17536,4,FALSE))=TRUE,(C15),(LEFT(VLOOKUP(C15,[1]!Table_Query_from_BetcoViews[[AlternateID]:[MainSKU]],4,FALSE),6)))</f>
        <v>E86480</v>
      </c>
      <c r="I15" s="4" t="str">
        <f>IFERROR(VLOOKUP(TRIM(C15),[1]!Table_Query_from_BetcoViews[[AlternateID]:[ItemDescr2]],5,FALSE),(CONCATENATE(D15,E15,F15)))</f>
        <v>Double Wire Clamp</v>
      </c>
      <c r="J15">
        <f t="shared" si="0"/>
        <v>1</v>
      </c>
    </row>
    <row r="16" spans="2:10">
      <c r="B16" s="3">
        <v>21</v>
      </c>
      <c r="C16" s="1" t="s">
        <v>30</v>
      </c>
      <c r="D16" s="1" t="s">
        <v>31</v>
      </c>
      <c r="E16" s="1" t="s">
        <v>47</v>
      </c>
      <c r="F16" s="1" t="s">
        <v>32</v>
      </c>
      <c r="G16" s="2">
        <v>200</v>
      </c>
      <c r="H16" s="4" t="str">
        <f>IF(ISNA(VLOOKUP(C16,'[1]Parts List Query'!$G$2:'[1]Parts List Query'!$J$17536,4,FALSE))=TRUE,(C16),(LEFT(VLOOKUP(C16,[1]!Table_Query_from_BetcoViews[[AlternateID]:[MainSKU]],4,FALSE),6)))</f>
        <v>VTDD00147</v>
      </c>
      <c r="I16" s="4" t="str">
        <f>IFERROR(VLOOKUP(TRIM(C16),[1]!Table_Query_from_BetcoViews[[AlternateID]:[ItemDescr2]],5,FALSE),(CONCATENATE(D16,E16,F16)))</f>
        <v>NUT M  4 INX U.5588</v>
      </c>
      <c r="J16">
        <f t="shared" si="0"/>
        <v>2</v>
      </c>
    </row>
    <row r="17" spans="2:10">
      <c r="B17" s="3">
        <v>22</v>
      </c>
      <c r="C17" s="1" t="s">
        <v>33</v>
      </c>
      <c r="D17" s="1" t="s">
        <v>1</v>
      </c>
      <c r="E17" s="1" t="s">
        <v>47</v>
      </c>
      <c r="F17" s="1" t="s">
        <v>34</v>
      </c>
      <c r="G17" s="2">
        <v>200</v>
      </c>
      <c r="H17" s="4" t="str">
        <f>IF(ISNA(VLOOKUP(C17,'[1]Parts List Query'!$G$2:'[1]Parts List Query'!$J$17536,4,FALSE))=TRUE,(C17),(LEFT(VLOOKUP(C17,[1]!Table_Query_from_BetcoViews[[AlternateID]:[MainSKU]],4,FALSE),6)))</f>
        <v>E86734</v>
      </c>
      <c r="I17" s="4" t="str">
        <f>IFERROR(VLOOKUP(TRIM(C17),[1]!Table_Query_from_BetcoViews[[AlternateID]:[ItemDescr2]],5,FALSE),(CONCATENATE(D17,E17,F17)))</f>
        <v>Screw</v>
      </c>
      <c r="J17">
        <f t="shared" si="0"/>
        <v>2</v>
      </c>
    </row>
    <row r="18" spans="2:10">
      <c r="B18" s="3">
        <v>23</v>
      </c>
      <c r="C18" s="1" t="s">
        <v>35</v>
      </c>
      <c r="D18" s="1" t="s">
        <v>8</v>
      </c>
      <c r="E18" s="1" t="s">
        <v>47</v>
      </c>
      <c r="F18" s="1" t="s">
        <v>36</v>
      </c>
      <c r="G18" s="2">
        <v>100</v>
      </c>
      <c r="H18" s="4" t="str">
        <f>IF(ISNA(VLOOKUP(C18,'[1]Parts List Query'!$G$2:'[1]Parts List Query'!$J$17536,4,FALSE))=TRUE,(C18),(LEFT(VLOOKUP(C18,[1]!Table_Query_from_BetcoViews[[AlternateID]:[MainSKU]],4,FALSE),6)))</f>
        <v>E86522</v>
      </c>
      <c r="I18" s="4" t="str">
        <f>IFERROR(VLOOKUP(TRIM(C18),[1]!Table_Query_from_BetcoViews[[AlternateID]:[ItemDescr2]],5,FALSE),(CONCATENATE(D18,E18,F18)))</f>
        <v>Hose</v>
      </c>
      <c r="J18">
        <f t="shared" si="0"/>
        <v>1</v>
      </c>
    </row>
    <row r="19" spans="2:10">
      <c r="B19" s="3">
        <v>24</v>
      </c>
      <c r="C19" s="1" t="s">
        <v>37</v>
      </c>
      <c r="D19" s="1" t="s">
        <v>38</v>
      </c>
      <c r="E19" s="1" t="s">
        <v>47</v>
      </c>
      <c r="F19" s="1" t="s">
        <v>39</v>
      </c>
      <c r="G19" s="2">
        <v>100</v>
      </c>
      <c r="H19" s="4" t="str">
        <f>IF(ISNA(VLOOKUP(C19,'[1]Parts List Query'!$G$2:'[1]Parts List Query'!$J$17536,4,FALSE))=TRUE,(C19),(LEFT(VLOOKUP(C19,[1]!Table_Query_from_BetcoViews[[AlternateID]:[MainSKU]],4,FALSE),6)))</f>
        <v>E86993</v>
      </c>
      <c r="I19" s="4" t="str">
        <f>IFERROR(VLOOKUP(TRIM(C19),[1]!Table_Query_from_BetcoViews[[AlternateID]:[ItemDescr2]],5,FALSE),(CONCATENATE(D19,E19,F19)))</f>
        <v>Drain hose plug with clamp</v>
      </c>
      <c r="J19">
        <f t="shared" si="0"/>
        <v>1</v>
      </c>
    </row>
    <row r="20" spans="2:10">
      <c r="B20" s="3">
        <v>29</v>
      </c>
      <c r="C20" s="1" t="s">
        <v>40</v>
      </c>
      <c r="D20" s="1" t="s">
        <v>1</v>
      </c>
      <c r="E20" s="1" t="s">
        <v>47</v>
      </c>
      <c r="F20" s="1" t="s">
        <v>41</v>
      </c>
      <c r="G20" s="2">
        <v>200</v>
      </c>
      <c r="H20" s="4" t="str">
        <f>IF(ISNA(VLOOKUP(C20,'[1]Parts List Query'!$G$2:'[1]Parts List Query'!$J$17536,4,FALSE))=TRUE,(C20),(LEFT(VLOOKUP(C20,[1]!Table_Query_from_BetcoViews[[AlternateID]:[MainSKU]],4,FALSE),6)))</f>
        <v>E89473</v>
      </c>
      <c r="I20" s="4" t="str">
        <f>IFERROR(VLOOKUP(TRIM(C20),[1]!Table_Query_from_BetcoViews[[AlternateID]:[ItemDescr2]],5,FALSE),(CONCATENATE(D20,E20,F20)))</f>
        <v>Screw</v>
      </c>
      <c r="J20">
        <f t="shared" si="0"/>
        <v>2</v>
      </c>
    </row>
    <row r="21" spans="2:10">
      <c r="B21" s="3">
        <v>30</v>
      </c>
      <c r="C21" s="1" t="s">
        <v>42</v>
      </c>
      <c r="D21" s="1" t="s">
        <v>43</v>
      </c>
      <c r="E21" s="1" t="s">
        <v>47</v>
      </c>
      <c r="F21" s="1" t="s">
        <v>44</v>
      </c>
      <c r="G21" s="2">
        <v>300</v>
      </c>
      <c r="H21" s="4" t="str">
        <f>IF(ISNA(VLOOKUP(C21,'[1]Parts List Query'!$G$2:'[1]Parts List Query'!$J$17536,4,FALSE))=TRUE,(C21),(LEFT(VLOOKUP(C21,[1]!Table_Query_from_BetcoViews[[AlternateID]:[MainSKU]],4,FALSE),6)))</f>
        <v>E86992</v>
      </c>
      <c r="I21" s="4" t="str">
        <f>IFERROR(VLOOKUP(TRIM(C21),[1]!Table_Query_from_BetcoViews[[AlternateID]:[ItemDescr2]],5,FALSE),(CONCATENATE(D21,E21,F21)))</f>
        <v>Hose Clips</v>
      </c>
      <c r="J21">
        <f t="shared" si="0"/>
        <v>3</v>
      </c>
    </row>
    <row r="22" spans="2:10">
      <c r="B22" s="3">
        <v>31</v>
      </c>
      <c r="C22" s="1" t="s">
        <v>45</v>
      </c>
      <c r="E22" s="1" t="s">
        <v>47</v>
      </c>
      <c r="F22" s="1" t="s">
        <v>46</v>
      </c>
      <c r="G22" s="2">
        <v>100</v>
      </c>
      <c r="H22" s="4" t="str">
        <f>IF(ISNA(VLOOKUP(C22,'[1]Parts List Query'!$G$2:'[1]Parts List Query'!$J$17536,4,FALSE))=TRUE,(C22),(LEFT(VLOOKUP(C22,[1]!Table_Query_from_BetcoViews[[AlternateID]:[MainSKU]],4,FALSE),6)))</f>
        <v>E89506</v>
      </c>
      <c r="I22" s="4" t="str">
        <f>IFERROR(VLOOKUP(TRIM(C22),[1]!Table_Query_from_BetcoViews[[AlternateID]:[ItemDescr2]],5,FALSE),(CONCATENATE(D22,E22,F22)))</f>
        <v>Drain hose protector  WS20</v>
      </c>
      <c r="J22">
        <f t="shared" si="0"/>
        <v>1</v>
      </c>
    </row>
    <row r="23" spans="2:10">
      <c r="J23">
        <f t="shared" si="0"/>
        <v>0</v>
      </c>
    </row>
    <row r="24" spans="2:10">
      <c r="B24" s="1"/>
      <c r="C24" s="1"/>
      <c r="D24" s="1"/>
      <c r="E24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2"/>
  <sheetViews>
    <sheetView tabSelected="1" workbookViewId="0">
      <selection activeCell="A2" sqref="A2:E22"/>
    </sheetView>
  </sheetViews>
  <sheetFormatPr defaultRowHeight="12.75"/>
  <cols>
    <col min="1" max="1" width="9.5703125" customWidth="1"/>
    <col min="2" max="2" width="9.140625" style="5"/>
    <col min="3" max="3" width="13.85546875" style="5" customWidth="1"/>
    <col min="4" max="4" width="26.140625" customWidth="1"/>
    <col min="5" max="5" width="9.140625" style="5"/>
  </cols>
  <sheetData>
    <row r="2" spans="2:5">
      <c r="B2" s="6" t="s">
        <v>81</v>
      </c>
      <c r="C2" s="6" t="s">
        <v>82</v>
      </c>
      <c r="D2" s="10" t="s">
        <v>83</v>
      </c>
      <c r="E2" s="6" t="s">
        <v>84</v>
      </c>
    </row>
    <row r="3" spans="2:5">
      <c r="B3" s="7">
        <v>2</v>
      </c>
      <c r="C3" s="7" t="s">
        <v>48</v>
      </c>
      <c r="D3" s="9" t="s">
        <v>49</v>
      </c>
      <c r="E3" s="7">
        <v>2</v>
      </c>
    </row>
    <row r="4" spans="2:5">
      <c r="B4" s="7">
        <v>3</v>
      </c>
      <c r="C4" s="7" t="s">
        <v>50</v>
      </c>
      <c r="D4" s="9" t="s">
        <v>51</v>
      </c>
      <c r="E4" s="7">
        <v>1</v>
      </c>
    </row>
    <row r="5" spans="2:5">
      <c r="B5" s="7">
        <v>4</v>
      </c>
      <c r="C5" s="7" t="s">
        <v>52</v>
      </c>
      <c r="D5" s="9" t="s">
        <v>53</v>
      </c>
      <c r="E5" s="7">
        <v>1</v>
      </c>
    </row>
    <row r="6" spans="2:5">
      <c r="B6" s="7">
        <v>5</v>
      </c>
      <c r="C6" s="7" t="s">
        <v>54</v>
      </c>
      <c r="D6" s="9" t="s">
        <v>55</v>
      </c>
      <c r="E6" s="7">
        <v>1</v>
      </c>
    </row>
    <row r="7" spans="2:5">
      <c r="B7" s="7">
        <v>6</v>
      </c>
      <c r="C7" s="8" t="s">
        <v>10</v>
      </c>
      <c r="D7" s="9" t="s">
        <v>85</v>
      </c>
      <c r="E7" s="7">
        <v>1</v>
      </c>
    </row>
    <row r="8" spans="2:5">
      <c r="B8" s="7">
        <v>7</v>
      </c>
      <c r="C8" s="7" t="s">
        <v>56</v>
      </c>
      <c r="D8" s="9" t="s">
        <v>57</v>
      </c>
      <c r="E8" s="7">
        <v>1</v>
      </c>
    </row>
    <row r="9" spans="2:5">
      <c r="B9" s="7">
        <v>9</v>
      </c>
      <c r="C9" s="7" t="s">
        <v>58</v>
      </c>
      <c r="D9" s="9" t="s">
        <v>59</v>
      </c>
      <c r="E9" s="7">
        <v>1</v>
      </c>
    </row>
    <row r="10" spans="2:5">
      <c r="B10" s="7">
        <v>10</v>
      </c>
      <c r="C10" s="7" t="s">
        <v>60</v>
      </c>
      <c r="D10" s="9" t="s">
        <v>61</v>
      </c>
      <c r="E10" s="7">
        <v>1</v>
      </c>
    </row>
    <row r="11" spans="2:5">
      <c r="B11" s="7">
        <v>12</v>
      </c>
      <c r="C11" s="7" t="s">
        <v>62</v>
      </c>
      <c r="D11" s="9" t="s">
        <v>63</v>
      </c>
      <c r="E11" s="7">
        <v>1</v>
      </c>
    </row>
    <row r="12" spans="2:5">
      <c r="B12" s="7">
        <v>13</v>
      </c>
      <c r="C12" s="7" t="s">
        <v>64</v>
      </c>
      <c r="D12" s="9" t="s">
        <v>65</v>
      </c>
      <c r="E12" s="7">
        <v>1</v>
      </c>
    </row>
    <row r="13" spans="2:5">
      <c r="B13" s="7">
        <v>14</v>
      </c>
      <c r="C13" s="7" t="s">
        <v>66</v>
      </c>
      <c r="D13" s="9" t="s">
        <v>53</v>
      </c>
      <c r="E13" s="7">
        <v>1</v>
      </c>
    </row>
    <row r="14" spans="2:5">
      <c r="B14" s="7">
        <v>15</v>
      </c>
      <c r="C14" s="7" t="s">
        <v>67</v>
      </c>
      <c r="D14" s="9" t="s">
        <v>68</v>
      </c>
      <c r="E14" s="7">
        <v>1</v>
      </c>
    </row>
    <row r="15" spans="2:5">
      <c r="B15" s="7">
        <v>16</v>
      </c>
      <c r="C15" s="7" t="s">
        <v>69</v>
      </c>
      <c r="D15" s="9" t="s">
        <v>70</v>
      </c>
      <c r="E15" s="7">
        <v>1</v>
      </c>
    </row>
    <row r="16" spans="2:5">
      <c r="B16" s="7">
        <v>21</v>
      </c>
      <c r="C16" s="8" t="s">
        <v>30</v>
      </c>
      <c r="D16" s="9" t="s">
        <v>86</v>
      </c>
      <c r="E16" s="7">
        <v>2</v>
      </c>
    </row>
    <row r="17" spans="2:5">
      <c r="B17" s="7">
        <v>22</v>
      </c>
      <c r="C17" s="7" t="s">
        <v>71</v>
      </c>
      <c r="D17" s="9" t="s">
        <v>72</v>
      </c>
      <c r="E17" s="7">
        <v>2</v>
      </c>
    </row>
    <row r="18" spans="2:5">
      <c r="B18" s="7">
        <v>23</v>
      </c>
      <c r="C18" s="7" t="s">
        <v>73</v>
      </c>
      <c r="D18" s="9" t="s">
        <v>55</v>
      </c>
      <c r="E18" s="7">
        <v>1</v>
      </c>
    </row>
    <row r="19" spans="2:5">
      <c r="B19" s="7">
        <v>24</v>
      </c>
      <c r="C19" s="7" t="s">
        <v>74</v>
      </c>
      <c r="D19" s="9" t="s">
        <v>75</v>
      </c>
      <c r="E19" s="7">
        <v>1</v>
      </c>
    </row>
    <row r="20" spans="2:5">
      <c r="B20" s="7">
        <v>29</v>
      </c>
      <c r="C20" s="7" t="s">
        <v>76</v>
      </c>
      <c r="D20" s="9" t="s">
        <v>72</v>
      </c>
      <c r="E20" s="7">
        <v>2</v>
      </c>
    </row>
    <row r="21" spans="2:5">
      <c r="B21" s="7">
        <v>30</v>
      </c>
      <c r="C21" s="7" t="s">
        <v>77</v>
      </c>
      <c r="D21" s="9" t="s">
        <v>78</v>
      </c>
      <c r="E21" s="7">
        <v>3</v>
      </c>
    </row>
    <row r="22" spans="2:5">
      <c r="B22" s="7">
        <v>31</v>
      </c>
      <c r="C22" s="7" t="s">
        <v>79</v>
      </c>
      <c r="D22" s="9" t="s">
        <v>80</v>
      </c>
      <c r="E22" s="7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F3F1BA-A605-4076-838A-976DB419C98B}"/>
</file>

<file path=customXml/itemProps2.xml><?xml version="1.0" encoding="utf-8"?>
<ds:datastoreItem xmlns:ds="http://schemas.openxmlformats.org/officeDocument/2006/customXml" ds:itemID="{3CE082C3-04E4-4673-94FB-DEE2FE3D5D4D}"/>
</file>

<file path=customXml/itemProps3.xml><?xml version="1.0" encoding="utf-8"?>
<ds:datastoreItem xmlns:ds="http://schemas.openxmlformats.org/officeDocument/2006/customXml" ds:itemID="{47E24405-F121-4892-9C1A-1D98EA36DB3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6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2010-08-16T16:08:13Z</dcterms:created>
  <dcterms:modified xsi:type="dcterms:W3CDTF">2010-08-18T17:40:42Z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